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vo\Desktop\"/>
    </mc:Choice>
  </mc:AlternateContent>
  <xr:revisionPtr revIDLastSave="0" documentId="8_{5F9B15EA-BB28-4FAB-BBEE-73F215E816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kt 2" sheetId="2" r:id="rId1"/>
  </sheets>
  <definedNames>
    <definedName name="_xlnm.Print_Area" localSheetId="0">'Akt 2'!$A$2:$P$39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G18" i="2"/>
  <c r="G24" i="2" l="1"/>
  <c r="L24" i="2" l="1"/>
  <c r="L25" i="2"/>
  <c r="L26" i="2"/>
  <c r="I27" i="2"/>
  <c r="I26" i="2"/>
  <c r="I25" i="2"/>
  <c r="I24" i="2"/>
  <c r="I23" i="2"/>
  <c r="N24" i="2"/>
  <c r="O24" i="2" s="1"/>
  <c r="N25" i="2"/>
  <c r="O25" i="2" s="1"/>
  <c r="N26" i="2"/>
  <c r="O26" i="2" s="1"/>
  <c r="G25" i="2"/>
  <c r="G26" i="2"/>
  <c r="N27" i="2"/>
  <c r="O27" i="2" s="1"/>
  <c r="L27" i="2"/>
  <c r="G27" i="2"/>
  <c r="N23" i="2"/>
  <c r="O23" i="2" s="1"/>
  <c r="L23" i="2"/>
  <c r="G23" i="2"/>
  <c r="N17" i="2"/>
  <c r="G28" i="2" l="1"/>
  <c r="M24" i="2"/>
  <c r="P24" i="2" s="1"/>
  <c r="M26" i="2"/>
  <c r="P26" i="2" s="1"/>
  <c r="J26" i="2"/>
  <c r="J24" i="2"/>
  <c r="L28" i="2"/>
  <c r="M25" i="2"/>
  <c r="P25" i="2" s="1"/>
  <c r="J25" i="2"/>
  <c r="O28" i="2"/>
  <c r="J23" i="2"/>
  <c r="J27" i="2"/>
  <c r="M27" i="2"/>
  <c r="P27" i="2" s="1"/>
  <c r="M23" i="2"/>
  <c r="P23" i="2" s="1"/>
  <c r="I28" i="2"/>
  <c r="O17" i="2" l="1"/>
  <c r="L17" i="2"/>
  <c r="I17" i="2"/>
  <c r="G17" i="2"/>
  <c r="O18" i="2" l="1"/>
  <c r="O19" i="2" s="1"/>
  <c r="G19" i="2"/>
  <c r="I18" i="2"/>
  <c r="I19" i="2" s="1"/>
  <c r="L18" i="2"/>
  <c r="L19" i="2" s="1"/>
  <c r="J17" i="2"/>
  <c r="M17" i="2"/>
  <c r="P17" i="2" s="1"/>
  <c r="L30" i="2" l="1"/>
  <c r="G30" i="2"/>
  <c r="G31" i="2" s="1"/>
  <c r="L31" i="2" l="1"/>
  <c r="L32" i="2" s="1"/>
  <c r="L20" i="2"/>
  <c r="I20" i="2"/>
  <c r="I30" i="2"/>
  <c r="G20" i="2"/>
  <c r="I31" i="2" l="1"/>
  <c r="I32" i="2" s="1"/>
  <c r="O30" i="2"/>
  <c r="O20" i="2"/>
  <c r="O31" i="2" l="1"/>
  <c r="O32" i="2" s="1"/>
  <c r="G32" i="2"/>
</calcChain>
</file>

<file path=xl/sharedStrings.xml><?xml version="1.0" encoding="utf-8"?>
<sst xmlns="http://schemas.openxmlformats.org/spreadsheetml/2006/main" count="55" uniqueCount="47">
  <si>
    <t>Jrk.nr.</t>
  </si>
  <si>
    <t>%</t>
  </si>
  <si>
    <t>Kokku:</t>
  </si>
  <si>
    <t>Kuulub tasumisele aruandekuul:</t>
  </si>
  <si>
    <t>KINNITUSED</t>
  </si>
  <si>
    <t>Amet</t>
  </si>
  <si>
    <t>Nimi</t>
  </si>
  <si>
    <t xml:space="preserve">Tööde nimetus </t>
  </si>
  <si>
    <t>Akti koostamise kuupäev:</t>
  </si>
  <si>
    <t>Lepinguline maksumus</t>
  </si>
  <si>
    <t>Ettevõte</t>
  </si>
  <si>
    <t>Vändra MP OÜ</t>
  </si>
  <si>
    <t>Tellija esindaja</t>
  </si>
  <si>
    <t>Maht</t>
  </si>
  <si>
    <t>Ühiku hind</t>
  </si>
  <si>
    <t>Käesolev akt</t>
  </si>
  <si>
    <t>Tööde teostaja: Vändra MP OÜ</t>
  </si>
  <si>
    <t>Akteeritud kokku</t>
  </si>
  <si>
    <t>Akteeritav jääk</t>
  </si>
  <si>
    <t>Töö teostaja</t>
  </si>
  <si>
    <t>Hind</t>
  </si>
  <si>
    <t>Projektijuht</t>
  </si>
  <si>
    <t>Reg nr 10336439</t>
  </si>
  <si>
    <t xml:space="preserve">Lisatööd </t>
  </si>
  <si>
    <t>Kokku koos km-ga:</t>
  </si>
  <si>
    <t>Ühik</t>
  </si>
  <si>
    <t>Kogus</t>
  </si>
  <si>
    <t>Käibemaks 24%</t>
  </si>
  <si>
    <t>Lisatööd kokku km-ta</t>
  </si>
  <si>
    <t>Kokku km-ta:</t>
  </si>
  <si>
    <t>Kõik kokku km-ta:</t>
  </si>
  <si>
    <t>Reg nr. 75038606</t>
  </si>
  <si>
    <t>Puidu kokkuvedu vahelaoplatsile</t>
  </si>
  <si>
    <t>tm</t>
  </si>
  <si>
    <t>Tööliik</t>
  </si>
  <si>
    <t>viitenumber riigihangete registris 296345</t>
  </si>
  <si>
    <t>Tellija:Riigimetsa Majandamise Keskus</t>
  </si>
  <si>
    <t>Objekti nimetus: Jaamaküla metsise püsielupaiga loodusliku veerežiimi taastamistööd</t>
  </si>
  <si>
    <t>RMK looduskaitseosakond</t>
  </si>
  <si>
    <t xml:space="preserve">Mihkel Tiido </t>
  </si>
  <si>
    <t>Tel 514 6696</t>
  </si>
  <si>
    <t>Tel 533 66132</t>
  </si>
  <si>
    <t>Taivo Himmaste</t>
  </si>
  <si>
    <t>Looduskaitse tööjuht</t>
  </si>
  <si>
    <t>Töövõtuleping nr.3-6.11/2025/98</t>
  </si>
  <si>
    <t>Oktoober 2025 a.</t>
  </si>
  <si>
    <t>Teostatud tööde üleandmis-vastuvõtu akt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</si>
</sst>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[$€-425]_-;\-* #,##0.00\ [$€-425]_-;_-* &quot;-&quot;??\ [$€-425]_-;_-@_-"/>
    <numFmt numFmtId="166" formatCode="_-* #,##0.00\ &quot;kr&quot;_-;\-* #,##0.00\ &quot;kr&quot;_-;_-* &quot;-&quot;??\ &quot;kr&quot;_-;_-@_-"/>
    <numFmt numFmtId="167" formatCode="_-* #,##0.00\ _k_r_-;\-* #,##0.00\ _k_r_-;_-* &quot;-&quot;??\ _k_r_-;_-@_-"/>
    <numFmt numFmtId="168" formatCode="&quot; &quot;* #,##0.00&quot; &quot;[$€-425]&quot; &quot;;&quot;-&quot;* #,##0.00&quot; &quot;[$€-425]&quot; &quot;;&quot; &quot;* &quot;-&quot;#&quot; &quot;[$€-425]&quot; &quot;;&quot; &quot;@&quot; &quot;"/>
  </numFmts>
  <fonts count="33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000000"/>
      <name val="calil"/>
      <charset val="186"/>
    </font>
    <font>
      <sz val="10"/>
      <name val="calil"/>
      <charset val="186"/>
    </font>
    <font>
      <sz val="10"/>
      <color theme="1"/>
      <name val="calil"/>
      <charset val="186"/>
    </font>
    <font>
      <sz val="10"/>
      <color indexed="8"/>
      <name val="Arial"/>
      <family val="2"/>
    </font>
    <font>
      <sz val="11.5"/>
      <color indexed="8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F2D0"/>
        <bgColor rgb="FFDAF2D0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" fillId="0" borderId="0"/>
    <xf numFmtId="9" fontId="7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14" fillId="0" borderId="0"/>
  </cellStyleXfs>
  <cellXfs count="267">
    <xf numFmtId="0" fontId="0" fillId="0" borderId="0" xfId="0"/>
    <xf numFmtId="0" fontId="6" fillId="0" borderId="0" xfId="0" applyFont="1"/>
    <xf numFmtId="0" fontId="2" fillId="0" borderId="0" xfId="1"/>
    <xf numFmtId="0" fontId="2" fillId="0" borderId="8" xfId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1" applyFill="1"/>
    <xf numFmtId="0" fontId="2" fillId="2" borderId="0" xfId="1" applyFill="1" applyAlignment="1">
      <alignment horizontal="center"/>
    </xf>
    <xf numFmtId="0" fontId="4" fillId="2" borderId="0" xfId="1" applyFont="1" applyFill="1"/>
    <xf numFmtId="0" fontId="4" fillId="0" borderId="0" xfId="1" applyFont="1" applyAlignment="1">
      <alignment horizontal="left"/>
    </xf>
    <xf numFmtId="0" fontId="2" fillId="0" borderId="2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1" fillId="2" borderId="0" xfId="1" applyFont="1" applyFill="1" applyAlignment="1">
      <alignment horizontal="left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0" borderId="0" xfId="0" applyFont="1"/>
    <xf numFmtId="0" fontId="10" fillId="0" borderId="0" xfId="1" applyFont="1"/>
    <xf numFmtId="1" fontId="5" fillId="2" borderId="18" xfId="1" applyNumberFormat="1" applyFont="1" applyFill="1" applyBorder="1" applyAlignment="1">
      <alignment horizontal="center" vertical="center"/>
    </xf>
    <xf numFmtId="1" fontId="4" fillId="2" borderId="0" xfId="1" applyNumberFormat="1" applyFont="1" applyFill="1"/>
    <xf numFmtId="1" fontId="4" fillId="0" borderId="0" xfId="1" applyNumberFormat="1" applyFont="1" applyAlignment="1">
      <alignment horizontal="left"/>
    </xf>
    <xf numFmtId="0" fontId="3" fillId="2" borderId="0" xfId="1" applyFont="1" applyFill="1"/>
    <xf numFmtId="0" fontId="3" fillId="0" borderId="0" xfId="1" applyFont="1"/>
    <xf numFmtId="0" fontId="11" fillId="2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15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3" fillId="3" borderId="7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/>
    </xf>
    <xf numFmtId="164" fontId="15" fillId="0" borderId="7" xfId="2" applyNumberFormat="1" applyFont="1" applyBorder="1" applyAlignment="1">
      <alignment horizontal="center"/>
    </xf>
    <xf numFmtId="165" fontId="16" fillId="0" borderId="7" xfId="1" applyNumberFormat="1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right"/>
    </xf>
    <xf numFmtId="1" fontId="21" fillId="0" borderId="30" xfId="0" applyNumberFormat="1" applyFont="1" applyBorder="1"/>
    <xf numFmtId="0" fontId="15" fillId="0" borderId="2" xfId="1" applyFont="1" applyBorder="1" applyAlignment="1">
      <alignment horizontal="center"/>
    </xf>
    <xf numFmtId="165" fontId="16" fillId="0" borderId="2" xfId="1" applyNumberFormat="1" applyFont="1" applyBorder="1" applyAlignment="1">
      <alignment horizontal="center"/>
    </xf>
    <xf numFmtId="1" fontId="15" fillId="0" borderId="2" xfId="1" applyNumberFormat="1" applyFont="1" applyBorder="1" applyAlignment="1">
      <alignment horizontal="center"/>
    </xf>
    <xf numFmtId="1" fontId="15" fillId="0" borderId="2" xfId="1" applyNumberFormat="1" applyFont="1" applyBorder="1" applyAlignment="1">
      <alignment horizontal="right"/>
    </xf>
    <xf numFmtId="3" fontId="15" fillId="0" borderId="2" xfId="1" applyNumberFormat="1" applyFont="1" applyBorder="1" applyAlignment="1">
      <alignment horizontal="right"/>
    </xf>
    <xf numFmtId="1" fontId="21" fillId="0" borderId="29" xfId="0" applyNumberFormat="1" applyFont="1" applyBorder="1"/>
    <xf numFmtId="1" fontId="2" fillId="0" borderId="2" xfId="1" applyNumberFormat="1" applyBorder="1" applyAlignment="1">
      <alignment horizontal="center" vertical="center"/>
    </xf>
    <xf numFmtId="1" fontId="2" fillId="0" borderId="31" xfId="1" applyNumberFormat="1" applyBorder="1" applyAlignment="1">
      <alignment horizontal="center" vertical="center"/>
    </xf>
    <xf numFmtId="2" fontId="2" fillId="2" borderId="0" xfId="1" applyNumberFormat="1" applyFill="1" applyAlignment="1">
      <alignment horizontal="center"/>
    </xf>
    <xf numFmtId="1" fontId="2" fillId="2" borderId="0" xfId="1" applyNumberFormat="1" applyFill="1" applyAlignment="1">
      <alignment horizontal="center"/>
    </xf>
    <xf numFmtId="1" fontId="19" fillId="0" borderId="0" xfId="0" applyNumberFormat="1" applyFont="1"/>
    <xf numFmtId="0" fontId="23" fillId="2" borderId="0" xfId="0" applyFont="1" applyFill="1"/>
    <xf numFmtId="1" fontId="23" fillId="2" borderId="0" xfId="0" applyNumberFormat="1" applyFont="1" applyFill="1" applyAlignment="1">
      <alignment horizontal="center"/>
    </xf>
    <xf numFmtId="1" fontId="2" fillId="2" borderId="0" xfId="1" applyNumberFormat="1" applyFill="1"/>
    <xf numFmtId="0" fontId="2" fillId="2" borderId="0" xfId="1" applyFill="1" applyAlignment="1">
      <alignment horizontal="left"/>
    </xf>
    <xf numFmtId="0" fontId="23" fillId="2" borderId="0" xfId="0" applyFont="1" applyFill="1" applyAlignment="1">
      <alignment horizontal="center"/>
    </xf>
    <xf numFmtId="2" fontId="23" fillId="2" borderId="0" xfId="0" applyNumberFormat="1" applyFont="1" applyFill="1" applyAlignment="1">
      <alignment horizontal="center"/>
    </xf>
    <xf numFmtId="0" fontId="24" fillId="2" borderId="0" xfId="0" applyFont="1" applyFill="1"/>
    <xf numFmtId="1" fontId="23" fillId="2" borderId="0" xfId="0" applyNumberFormat="1" applyFont="1" applyFill="1"/>
    <xf numFmtId="0" fontId="15" fillId="2" borderId="0" xfId="0" applyFont="1" applyFill="1" applyAlignment="1">
      <alignment horizontal="center"/>
    </xf>
    <xf numFmtId="1" fontId="2" fillId="2" borderId="0" xfId="1" applyNumberFormat="1" applyFill="1" applyAlignment="1">
      <alignment horizontal="left"/>
    </xf>
    <xf numFmtId="0" fontId="3" fillId="2" borderId="0" xfId="1" applyFont="1" applyFill="1" applyAlignment="1">
      <alignment horizontal="left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19" fillId="0" borderId="0" xfId="0" applyFont="1"/>
    <xf numFmtId="1" fontId="19" fillId="0" borderId="0" xfId="0" applyNumberFormat="1" applyFont="1" applyAlignment="1">
      <alignment horizontal="center"/>
    </xf>
    <xf numFmtId="0" fontId="2" fillId="0" borderId="0" xfId="1" applyAlignment="1">
      <alignment horizontal="left"/>
    </xf>
    <xf numFmtId="1" fontId="3" fillId="0" borderId="0" xfId="1" applyNumberFormat="1" applyFont="1" applyAlignment="1">
      <alignment horizontal="right"/>
    </xf>
    <xf numFmtId="14" fontId="15" fillId="2" borderId="0" xfId="1" applyNumberFormat="1" applyFont="1" applyFill="1" applyAlignment="1">
      <alignment horizontal="center"/>
    </xf>
    <xf numFmtId="0" fontId="2" fillId="0" borderId="0" xfId="1" applyAlignment="1">
      <alignment horizontal="right"/>
    </xf>
    <xf numFmtId="1" fontId="2" fillId="0" borderId="0" xfId="1" applyNumberFormat="1" applyAlignment="1">
      <alignment horizontal="right"/>
    </xf>
    <xf numFmtId="0" fontId="3" fillId="0" borderId="0" xfId="1" applyFont="1" applyAlignment="1">
      <alignment horizontal="right"/>
    </xf>
    <xf numFmtId="14" fontId="2" fillId="2" borderId="0" xfId="1" applyNumberFormat="1" applyFill="1" applyAlignment="1">
      <alignment horizontal="left"/>
    </xf>
    <xf numFmtId="0" fontId="23" fillId="0" borderId="0" xfId="0" applyFont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0" xfId="0" applyFont="1"/>
    <xf numFmtId="1" fontId="23" fillId="0" borderId="0" xfId="0" applyNumberFormat="1" applyFont="1" applyAlignment="1">
      <alignment horizontal="center"/>
    </xf>
    <xf numFmtId="0" fontId="24" fillId="0" borderId="0" xfId="0" applyFont="1"/>
    <xf numFmtId="1" fontId="23" fillId="0" borderId="0" xfId="0" applyNumberFormat="1" applyFont="1"/>
    <xf numFmtId="0" fontId="15" fillId="0" borderId="0" xfId="0" applyFont="1" applyAlignment="1">
      <alignment horizontal="center"/>
    </xf>
    <xf numFmtId="0" fontId="2" fillId="0" borderId="2" xfId="1" applyBorder="1" applyAlignment="1">
      <alignment horizontal="center" vertical="center" wrapText="1"/>
    </xf>
    <xf numFmtId="1" fontId="2" fillId="0" borderId="2" xfId="1" applyNumberFormat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  <xf numFmtId="1" fontId="2" fillId="0" borderId="31" xfId="1" applyNumberFormat="1" applyBorder="1" applyAlignment="1">
      <alignment horizontal="center" vertical="center" wrapText="1"/>
    </xf>
    <xf numFmtId="2" fontId="2" fillId="0" borderId="0" xfId="1" applyNumberFormat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0" xfId="1" applyNumberFormat="1"/>
    <xf numFmtId="0" fontId="23" fillId="0" borderId="1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" fontId="15" fillId="2" borderId="5" xfId="1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1" applyFont="1" applyAlignment="1">
      <alignment horizontal="center"/>
    </xf>
    <xf numFmtId="2" fontId="13" fillId="3" borderId="7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1" fontId="15" fillId="0" borderId="2" xfId="1" applyNumberFormat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1" fontId="15" fillId="0" borderId="31" xfId="1" applyNumberFormat="1" applyFont="1" applyBorder="1" applyAlignment="1">
      <alignment horizontal="center" vertical="center"/>
    </xf>
    <xf numFmtId="2" fontId="18" fillId="3" borderId="7" xfId="0" applyNumberFormat="1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left" vertical="center" wrapText="1"/>
    </xf>
    <xf numFmtId="0" fontId="25" fillId="4" borderId="3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center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2" fontId="16" fillId="0" borderId="0" xfId="1" applyNumberFormat="1" applyFont="1" applyAlignment="1">
      <alignment horizontal="center"/>
    </xf>
    <xf numFmtId="3" fontId="15" fillId="0" borderId="0" xfId="1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" fontId="15" fillId="0" borderId="0" xfId="1" applyNumberFormat="1" applyFont="1" applyAlignment="1">
      <alignment horizontal="center"/>
    </xf>
    <xf numFmtId="3" fontId="16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right"/>
    </xf>
    <xf numFmtId="1" fontId="16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center"/>
    </xf>
    <xf numFmtId="1" fontId="21" fillId="0" borderId="0" xfId="0" applyNumberFormat="1" applyFont="1"/>
    <xf numFmtId="0" fontId="16" fillId="0" borderId="2" xfId="1" applyFont="1" applyBorder="1" applyAlignment="1">
      <alignment horizontal="center"/>
    </xf>
    <xf numFmtId="3" fontId="15" fillId="0" borderId="2" xfId="1" applyNumberFormat="1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1" fontId="21" fillId="0" borderId="2" xfId="0" applyNumberFormat="1" applyFont="1" applyBorder="1"/>
    <xf numFmtId="1" fontId="15" fillId="0" borderId="7" xfId="1" applyNumberFormat="1" applyFont="1" applyBorder="1" applyAlignment="1">
      <alignment horizontal="center"/>
    </xf>
    <xf numFmtId="165" fontId="15" fillId="0" borderId="7" xfId="1" applyNumberFormat="1" applyFont="1" applyBorder="1" applyAlignment="1">
      <alignment horizontal="right"/>
    </xf>
    <xf numFmtId="1" fontId="15" fillId="0" borderId="7" xfId="1" applyNumberFormat="1" applyFont="1" applyBorder="1" applyAlignment="1">
      <alignment horizontal="right"/>
    </xf>
    <xf numFmtId="0" fontId="15" fillId="0" borderId="2" xfId="1" applyFont="1" applyBorder="1" applyAlignment="1">
      <alignment horizontal="right"/>
    </xf>
    <xf numFmtId="165" fontId="15" fillId="0" borderId="2" xfId="1" applyNumberFormat="1" applyFont="1" applyBorder="1" applyAlignment="1">
      <alignment horizontal="right"/>
    </xf>
    <xf numFmtId="2" fontId="21" fillId="0" borderId="0" xfId="0" applyNumberFormat="1" applyFont="1" applyAlignment="1">
      <alignment horizontal="center"/>
    </xf>
    <xf numFmtId="0" fontId="16" fillId="2" borderId="7" xfId="1" applyFont="1" applyFill="1" applyBorder="1" applyAlignment="1">
      <alignment horizontal="center"/>
    </xf>
    <xf numFmtId="164" fontId="15" fillId="2" borderId="7" xfId="2" applyNumberFormat="1" applyFont="1" applyFill="1" applyBorder="1" applyAlignment="1">
      <alignment horizontal="center"/>
    </xf>
    <xf numFmtId="165" fontId="16" fillId="2" borderId="7" xfId="1" applyNumberFormat="1" applyFont="1" applyFill="1" applyBorder="1" applyAlignment="1">
      <alignment horizontal="center" vertical="center"/>
    </xf>
    <xf numFmtId="1" fontId="21" fillId="2" borderId="30" xfId="0" applyNumberFormat="1" applyFont="1" applyFill="1" applyBorder="1"/>
    <xf numFmtId="0" fontId="15" fillId="2" borderId="2" xfId="1" applyFont="1" applyFill="1" applyBorder="1" applyAlignment="1">
      <alignment horizontal="center"/>
    </xf>
    <xf numFmtId="165" fontId="16" fillId="2" borderId="2" xfId="1" applyNumberFormat="1" applyFont="1" applyFill="1" applyBorder="1" applyAlignment="1">
      <alignment horizontal="center"/>
    </xf>
    <xf numFmtId="1" fontId="21" fillId="2" borderId="29" xfId="0" applyNumberFormat="1" applyFont="1" applyFill="1" applyBorder="1"/>
    <xf numFmtId="0" fontId="16" fillId="2" borderId="3" xfId="1" applyFont="1" applyFill="1" applyBorder="1" applyAlignment="1">
      <alignment horizontal="center"/>
    </xf>
    <xf numFmtId="3" fontId="15" fillId="2" borderId="3" xfId="1" applyNumberFormat="1" applyFont="1" applyFill="1" applyBorder="1" applyAlignment="1">
      <alignment horizontal="center"/>
    </xf>
    <xf numFmtId="165" fontId="22" fillId="2" borderId="3" xfId="0" applyNumberFormat="1" applyFont="1" applyFill="1" applyBorder="1" applyAlignment="1">
      <alignment horizontal="center"/>
    </xf>
    <xf numFmtId="1" fontId="21" fillId="2" borderId="4" xfId="0" applyNumberFormat="1" applyFont="1" applyFill="1" applyBorder="1"/>
    <xf numFmtId="0" fontId="25" fillId="3" borderId="33" xfId="0" applyFont="1" applyFill="1" applyBorder="1" applyAlignment="1">
      <alignment horizontal="left" vertical="center"/>
    </xf>
    <xf numFmtId="0" fontId="2" fillId="0" borderId="36" xfId="1" applyBorder="1" applyAlignment="1">
      <alignment horizontal="center" vertical="center"/>
    </xf>
    <xf numFmtId="1" fontId="2" fillId="0" borderId="29" xfId="1" applyNumberFormat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15" fillId="0" borderId="25" xfId="1" applyFont="1" applyBorder="1" applyAlignment="1">
      <alignment horizontal="center" vertical="center" wrapText="1"/>
    </xf>
    <xf numFmtId="1" fontId="2" fillId="0" borderId="29" xfId="1" applyNumberFormat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/>
    </xf>
    <xf numFmtId="0" fontId="25" fillId="3" borderId="35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2" fontId="15" fillId="5" borderId="2" xfId="1" applyNumberFormat="1" applyFont="1" applyFill="1" applyBorder="1" applyAlignment="1">
      <alignment horizontal="center" vertical="center" wrapText="1"/>
    </xf>
    <xf numFmtId="2" fontId="15" fillId="5" borderId="31" xfId="1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165" fontId="16" fillId="2" borderId="7" xfId="1" applyNumberFormat="1" applyFont="1" applyFill="1" applyBorder="1" applyAlignment="1">
      <alignment vertical="center"/>
    </xf>
    <xf numFmtId="1" fontId="15" fillId="2" borderId="7" xfId="1" applyNumberFormat="1" applyFont="1" applyFill="1" applyBorder="1"/>
    <xf numFmtId="164" fontId="15" fillId="2" borderId="7" xfId="2" applyNumberFormat="1" applyFont="1" applyFill="1" applyBorder="1" applyAlignment="1"/>
    <xf numFmtId="165" fontId="15" fillId="2" borderId="7" xfId="1" applyNumberFormat="1" applyFont="1" applyFill="1" applyBorder="1"/>
    <xf numFmtId="165" fontId="15" fillId="2" borderId="24" xfId="1" applyNumberFormat="1" applyFont="1" applyFill="1" applyBorder="1"/>
    <xf numFmtId="165" fontId="16" fillId="2" borderId="2" xfId="1" applyNumberFormat="1" applyFont="1" applyFill="1" applyBorder="1"/>
    <xf numFmtId="1" fontId="15" fillId="2" borderId="2" xfId="1" applyNumberFormat="1" applyFont="1" applyFill="1" applyBorder="1"/>
    <xf numFmtId="0" fontId="15" fillId="2" borderId="2" xfId="1" applyFont="1" applyFill="1" applyBorder="1"/>
    <xf numFmtId="165" fontId="15" fillId="2" borderId="2" xfId="1" applyNumberFormat="1" applyFont="1" applyFill="1" applyBorder="1"/>
    <xf numFmtId="3" fontId="15" fillId="2" borderId="2" xfId="1" applyNumberFormat="1" applyFont="1" applyFill="1" applyBorder="1"/>
    <xf numFmtId="165" fontId="15" fillId="2" borderId="25" xfId="1" applyNumberFormat="1" applyFont="1" applyFill="1" applyBorder="1"/>
    <xf numFmtId="165" fontId="22" fillId="2" borderId="3" xfId="0" applyNumberFormat="1" applyFont="1" applyFill="1" applyBorder="1"/>
    <xf numFmtId="1" fontId="15" fillId="2" borderId="3" xfId="1" applyNumberFormat="1" applyFont="1" applyFill="1" applyBorder="1"/>
    <xf numFmtId="3" fontId="15" fillId="2" borderId="3" xfId="1" applyNumberFormat="1" applyFont="1" applyFill="1" applyBorder="1"/>
    <xf numFmtId="165" fontId="15" fillId="2" borderId="3" xfId="1" applyNumberFormat="1" applyFont="1" applyFill="1" applyBorder="1"/>
    <xf numFmtId="165" fontId="15" fillId="2" borderId="26" xfId="1" applyNumberFormat="1" applyFont="1" applyFill="1" applyBorder="1"/>
    <xf numFmtId="2" fontId="18" fillId="3" borderId="24" xfId="0" applyNumberFormat="1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left" vertical="center"/>
    </xf>
    <xf numFmtId="165" fontId="16" fillId="0" borderId="24" xfId="1" applyNumberFormat="1" applyFont="1" applyBorder="1" applyAlignment="1">
      <alignment vertical="center"/>
    </xf>
    <xf numFmtId="165" fontId="16" fillId="0" borderId="25" xfId="1" applyNumberFormat="1" applyFont="1" applyBorder="1" applyAlignment="1">
      <alignment vertical="center"/>
    </xf>
    <xf numFmtId="165" fontId="16" fillId="0" borderId="2" xfId="1" applyNumberFormat="1" applyFont="1" applyBorder="1" applyAlignment="1">
      <alignment vertical="center"/>
    </xf>
    <xf numFmtId="0" fontId="26" fillId="7" borderId="24" xfId="0" applyFont="1" applyFill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11" fillId="2" borderId="0" xfId="0" applyFont="1" applyFill="1"/>
    <xf numFmtId="0" fontId="11" fillId="0" borderId="0" xfId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6" fillId="7" borderId="37" xfId="0" applyFont="1" applyFill="1" applyBorder="1" applyAlignment="1">
      <alignment horizontal="center" vertical="center"/>
    </xf>
    <xf numFmtId="168" fontId="30" fillId="6" borderId="38" xfId="0" applyNumberFormat="1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left" vertical="center" wrapText="1"/>
    </xf>
    <xf numFmtId="0" fontId="31" fillId="2" borderId="31" xfId="0" applyFont="1" applyFill="1" applyBorder="1" applyAlignment="1">
      <alignment horizontal="center" vertical="center"/>
    </xf>
    <xf numFmtId="2" fontId="31" fillId="2" borderId="31" xfId="0" applyNumberFormat="1" applyFont="1" applyFill="1" applyBorder="1" applyAlignment="1">
      <alignment horizontal="center" vertical="center"/>
    </xf>
    <xf numFmtId="2" fontId="31" fillId="0" borderId="31" xfId="0" applyNumberFormat="1" applyFont="1" applyBorder="1" applyAlignment="1">
      <alignment horizontal="center" vertical="center"/>
    </xf>
    <xf numFmtId="2" fontId="29" fillId="7" borderId="31" xfId="1" applyNumberFormat="1" applyFont="1" applyFill="1" applyBorder="1" applyAlignment="1">
      <alignment horizontal="center" vertical="center" wrapText="1"/>
    </xf>
    <xf numFmtId="2" fontId="29" fillId="0" borderId="31" xfId="1" applyNumberFormat="1" applyFont="1" applyBorder="1" applyAlignment="1">
      <alignment horizontal="center" vertical="center" wrapText="1"/>
    </xf>
    <xf numFmtId="165" fontId="0" fillId="0" borderId="0" xfId="0" applyNumberFormat="1"/>
    <xf numFmtId="0" fontId="27" fillId="0" borderId="25" xfId="1" applyFont="1" applyBorder="1" applyAlignment="1">
      <alignment horizontal="left" vertical="center" wrapText="1"/>
    </xf>
    <xf numFmtId="0" fontId="27" fillId="0" borderId="13" xfId="1" applyFont="1" applyBorder="1" applyAlignment="1">
      <alignment horizontal="left" vertical="center" wrapText="1"/>
    </xf>
    <xf numFmtId="0" fontId="27" fillId="0" borderId="34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/>
    </xf>
    <xf numFmtId="0" fontId="16" fillId="0" borderId="32" xfId="1" applyFont="1" applyBorder="1" applyAlignment="1">
      <alignment horizontal="left"/>
    </xf>
    <xf numFmtId="0" fontId="16" fillId="0" borderId="7" xfId="1" applyFont="1" applyBorder="1" applyAlignment="1">
      <alignment horizontal="left"/>
    </xf>
    <xf numFmtId="0" fontId="16" fillId="0" borderId="24" xfId="1" applyFont="1" applyBorder="1" applyAlignment="1">
      <alignment horizontal="left"/>
    </xf>
    <xf numFmtId="0" fontId="15" fillId="0" borderId="12" xfId="1" applyFont="1" applyBorder="1" applyAlignment="1">
      <alignment horizontal="left"/>
    </xf>
    <xf numFmtId="0" fontId="15" fillId="0" borderId="13" xfId="1" applyFont="1" applyBorder="1" applyAlignment="1">
      <alignment horizontal="left"/>
    </xf>
    <xf numFmtId="0" fontId="26" fillId="7" borderId="24" xfId="0" applyFont="1" applyFill="1" applyBorder="1" applyAlignment="1">
      <alignment horizontal="left" vertical="center"/>
    </xf>
    <xf numFmtId="0" fontId="26" fillId="7" borderId="33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2" fontId="2" fillId="0" borderId="23" xfId="1" applyNumberFormat="1" applyBorder="1" applyAlignment="1">
      <alignment horizontal="center" vertical="center" wrapText="1"/>
    </xf>
    <xf numFmtId="2" fontId="2" fillId="0" borderId="25" xfId="1" applyNumberForma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17" fillId="7" borderId="24" xfId="0" applyFont="1" applyFill="1" applyBorder="1" applyAlignment="1">
      <alignment horizontal="left" vertical="center"/>
    </xf>
    <xf numFmtId="0" fontId="17" fillId="7" borderId="33" xfId="0" applyFont="1" applyFill="1" applyBorder="1" applyAlignment="1">
      <alignment horizontal="left" vertical="center"/>
    </xf>
    <xf numFmtId="0" fontId="17" fillId="7" borderId="35" xfId="0" applyFont="1" applyFill="1" applyBorder="1" applyAlignment="1">
      <alignment horizontal="left" vertical="center"/>
    </xf>
    <xf numFmtId="0" fontId="10" fillId="0" borderId="0" xfId="1" applyFont="1" applyAlignment="1">
      <alignment horizontal="left"/>
    </xf>
    <xf numFmtId="0" fontId="11" fillId="2" borderId="0" xfId="1" applyFont="1" applyFill="1" applyAlignment="1">
      <alignment horizontal="left"/>
    </xf>
    <xf numFmtId="0" fontId="10" fillId="0" borderId="0" xfId="1" applyFont="1" applyAlignment="1">
      <alignment horizontal="left" vertical="top"/>
    </xf>
    <xf numFmtId="0" fontId="10" fillId="2" borderId="0" xfId="1" applyFont="1" applyFill="1" applyAlignment="1">
      <alignment horizontal="left" vertical="top" wrapText="1"/>
    </xf>
    <xf numFmtId="0" fontId="2" fillId="0" borderId="8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10" fillId="2" borderId="0" xfId="1" applyFont="1" applyFill="1" applyAlignment="1">
      <alignment horizontal="left"/>
    </xf>
    <xf numFmtId="0" fontId="2" fillId="0" borderId="21" xfId="1" applyBorder="1" applyAlignment="1">
      <alignment horizontal="center" vertical="center" wrapText="1"/>
    </xf>
    <xf numFmtId="0" fontId="2" fillId="0" borderId="22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14" fontId="15" fillId="2" borderId="0" xfId="1" applyNumberFormat="1" applyFont="1" applyFill="1" applyAlignment="1">
      <alignment horizontal="right"/>
    </xf>
    <xf numFmtId="0" fontId="25" fillId="3" borderId="24" xfId="0" applyFont="1" applyFill="1" applyBorder="1" applyAlignment="1">
      <alignment horizontal="left" vertical="center"/>
    </xf>
    <xf numFmtId="0" fontId="25" fillId="3" borderId="33" xfId="0" applyFont="1" applyFill="1" applyBorder="1" applyAlignment="1">
      <alignment horizontal="left" vertical="center"/>
    </xf>
    <xf numFmtId="0" fontId="25" fillId="3" borderId="35" xfId="0" applyFont="1" applyFill="1" applyBorder="1" applyAlignment="1">
      <alignment horizontal="left" vertical="center"/>
    </xf>
    <xf numFmtId="0" fontId="16" fillId="2" borderId="32" xfId="1" applyFont="1" applyFill="1" applyBorder="1" applyAlignment="1">
      <alignment horizontal="left"/>
    </xf>
    <xf numFmtId="0" fontId="16" fillId="2" borderId="7" xfId="1" applyFont="1" applyFill="1" applyBorder="1" applyAlignment="1">
      <alignment horizontal="left"/>
    </xf>
    <xf numFmtId="0" fontId="16" fillId="2" borderId="24" xfId="1" applyFont="1" applyFill="1" applyBorder="1" applyAlignment="1">
      <alignment horizontal="left"/>
    </xf>
    <xf numFmtId="0" fontId="15" fillId="2" borderId="12" xfId="1" applyFont="1" applyFill="1" applyBorder="1" applyAlignment="1">
      <alignment horizontal="left"/>
    </xf>
    <xf numFmtId="0" fontId="15" fillId="2" borderId="13" xfId="1" applyFont="1" applyFill="1" applyBorder="1" applyAlignment="1">
      <alignment horizontal="left"/>
    </xf>
    <xf numFmtId="0" fontId="16" fillId="2" borderId="11" xfId="1" applyFont="1" applyFill="1" applyBorder="1" applyAlignment="1">
      <alignment horizontal="left"/>
    </xf>
    <xf numFmtId="0" fontId="16" fillId="2" borderId="9" xfId="1" applyFont="1" applyFill="1" applyBorder="1" applyAlignment="1">
      <alignment horizontal="left"/>
    </xf>
    <xf numFmtId="0" fontId="21" fillId="2" borderId="18" xfId="0" applyFont="1" applyFill="1" applyBorder="1"/>
    <xf numFmtId="0" fontId="21" fillId="2" borderId="19" xfId="0" applyFont="1" applyFill="1" applyBorder="1"/>
    <xf numFmtId="0" fontId="4" fillId="0" borderId="14" xfId="1" applyFont="1" applyBorder="1" applyAlignment="1">
      <alignment horizontal="left" wrapText="1"/>
    </xf>
    <xf numFmtId="0" fontId="4" fillId="0" borderId="15" xfId="1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19" fillId="2" borderId="18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19" fillId="2" borderId="18" xfId="0" applyFont="1" applyFill="1" applyBorder="1"/>
    <xf numFmtId="0" fontId="19" fillId="2" borderId="19" xfId="0" applyFont="1" applyFill="1" applyBorder="1"/>
    <xf numFmtId="0" fontId="8" fillId="0" borderId="20" xfId="1" applyFont="1" applyBorder="1" applyAlignment="1">
      <alignment horizontal="left"/>
    </xf>
    <xf numFmtId="0" fontId="8" fillId="0" borderId="21" xfId="1" applyFont="1" applyBorder="1" applyAlignment="1">
      <alignment horizontal="left"/>
    </xf>
    <xf numFmtId="0" fontId="8" fillId="0" borderId="22" xfId="1" applyFont="1" applyBorder="1" applyAlignment="1">
      <alignment horizontal="left"/>
    </xf>
    <xf numFmtId="0" fontId="21" fillId="2" borderId="23" xfId="0" applyFont="1" applyFill="1" applyBorder="1" applyAlignment="1">
      <alignment horizontal="center"/>
    </xf>
    <xf numFmtId="0" fontId="21" fillId="2" borderId="22" xfId="0" applyFont="1" applyFill="1" applyBorder="1" applyAlignment="1">
      <alignment horizontal="center"/>
    </xf>
    <xf numFmtId="0" fontId="21" fillId="2" borderId="23" xfId="0" applyFont="1" applyFill="1" applyBorder="1"/>
    <xf numFmtId="0" fontId="21" fillId="2" borderId="27" xfId="0" applyFont="1" applyFill="1" applyBorder="1"/>
    <xf numFmtId="0" fontId="21" fillId="2" borderId="18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8" fillId="0" borderId="11" xfId="1" applyFont="1" applyBorder="1" applyAlignment="1">
      <alignment horizontal="left"/>
    </xf>
    <xf numFmtId="0" fontId="8" fillId="0" borderId="9" xfId="1" applyFont="1" applyBorder="1" applyAlignment="1">
      <alignment horizontal="left"/>
    </xf>
    <xf numFmtId="0" fontId="8" fillId="0" borderId="28" xfId="1" applyFont="1" applyBorder="1" applyAlignment="1">
      <alignment horizontal="left"/>
    </xf>
    <xf numFmtId="0" fontId="15" fillId="2" borderId="18" xfId="1" applyFont="1" applyFill="1" applyBorder="1" applyAlignment="1">
      <alignment horizontal="left"/>
    </xf>
    <xf numFmtId="0" fontId="15" fillId="2" borderId="16" xfId="1" applyFont="1" applyFill="1" applyBorder="1" applyAlignment="1">
      <alignment horizontal="left"/>
    </xf>
    <xf numFmtId="0" fontId="8" fillId="0" borderId="26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28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</cellXfs>
  <cellStyles count="46">
    <cellStyle name="Comma 2" xfId="4" xr:uid="{019CAF19-3945-4D44-8E5A-6982B4F3F1FA}"/>
    <cellStyle name="Comma 2 2" xfId="5" xr:uid="{B6820030-6339-4355-AD14-422CFF09CF0C}"/>
    <cellStyle name="Comma 2 3" xfId="6" xr:uid="{92DB9DFA-568F-423B-B392-216C99EC283E}"/>
    <cellStyle name="Comma 3" xfId="7" xr:uid="{C97E256C-65AD-4B1A-9861-BDC6D569E7E7}"/>
    <cellStyle name="Comma 4" xfId="8" xr:uid="{B7B7CF30-0FCA-4E50-B531-E2DC9BD5AD72}"/>
    <cellStyle name="Comma 4 2" xfId="9" xr:uid="{0EBE8929-E805-4776-8F87-8DB341FD72FF}"/>
    <cellStyle name="Comma 4 2 2" xfId="10" xr:uid="{22F570FF-30CF-410B-B854-B7C22F06EE2D}"/>
    <cellStyle name="Comma 4 2 3" xfId="11" xr:uid="{21B656A6-C535-47B8-8CA0-45E662193873}"/>
    <cellStyle name="Comma 4 3" xfId="12" xr:uid="{848A7753-C9AC-4E64-90E2-785346863C6E}"/>
    <cellStyle name="Comma 5" xfId="13" xr:uid="{D5C8305E-3A0A-4912-ADD1-8B432743FDF2}"/>
    <cellStyle name="Comma 6" xfId="14" xr:uid="{EEC19893-BE49-411D-9A87-4D005207E79D}"/>
    <cellStyle name="Currency 2" xfId="15" xr:uid="{E00D102A-54CF-4A20-93B3-517C2C924073}"/>
    <cellStyle name="Currency 2 2" xfId="16" xr:uid="{190096D1-0C62-436D-AA18-798A0AA4009A}"/>
    <cellStyle name="Currency 2 3" xfId="17" xr:uid="{0B3E12C5-6D2D-41DF-AB5C-878AAB0F50D7}"/>
    <cellStyle name="Currency 2 4" xfId="18" xr:uid="{39EB16EE-25A6-45D9-B404-F91FDD770128}"/>
    <cellStyle name="Currency 3" xfId="19" xr:uid="{428C0410-D730-4028-B838-61751A9AA11F}"/>
    <cellStyle name="Currency 4" xfId="20" xr:uid="{3951E455-E0ED-4029-A05B-B70660FFFE36}"/>
    <cellStyle name="Currency 4 2" xfId="21" xr:uid="{00F6960F-C0E8-43E9-B178-BACF9A01800E}"/>
    <cellStyle name="Currency 4 2 2" xfId="22" xr:uid="{63A36F28-A45F-428B-A243-68927D1B0707}"/>
    <cellStyle name="Currency 4 2 3" xfId="23" xr:uid="{E75D55C2-9E2E-4DD4-B917-4292482C230B}"/>
    <cellStyle name="Currency 4 3" xfId="24" xr:uid="{083816AC-A265-44AA-B23F-77D5CCD3B381}"/>
    <cellStyle name="Currency 5" xfId="25" xr:uid="{B951E954-368E-41BE-88AB-15C721F9CBF0}"/>
    <cellStyle name="Currency 5 2" xfId="26" xr:uid="{96EA7A9F-1E8D-457A-BFE9-54D0D12017BD}"/>
    <cellStyle name="Normaallaad" xfId="0" builtinId="0"/>
    <cellStyle name="Normaallaad 2" xfId="3" xr:uid="{EFF277E9-1D53-4287-8A02-D13B1B783BD2}"/>
    <cellStyle name="Normaallaad 3 2 2" xfId="44" xr:uid="{8E62AC48-4E5D-4E99-95B4-CE8B45E125E4}"/>
    <cellStyle name="Normaallaad 3 2 2 2" xfId="45" xr:uid="{4DA9BDD9-A47E-47DB-841B-D77AF32450E5}"/>
    <cellStyle name="Normal 2" xfId="1" xr:uid="{00000000-0005-0000-0000-000001000000}"/>
    <cellStyle name="Normal 2 2" xfId="27" xr:uid="{B3EC7084-F358-473A-8B02-470E4980D4D0}"/>
    <cellStyle name="Normal 2 2 2" xfId="28" xr:uid="{321EC0FC-D38F-4606-B0FD-37FB6FDE31E9}"/>
    <cellStyle name="Normal 2 2 2 2" xfId="29" xr:uid="{DDE73AE4-C617-41DD-9DF4-60C73CB76815}"/>
    <cellStyle name="Normal 2 3" xfId="30" xr:uid="{888C8B53-4D37-4D06-9B84-0F880989787E}"/>
    <cellStyle name="Normal 3" xfId="31" xr:uid="{28B6B81E-18FB-46B1-B2FA-88B12B2104A8}"/>
    <cellStyle name="Normal 4" xfId="32" xr:uid="{1BE40B89-0CB6-4E60-9A23-7905A93E4D61}"/>
    <cellStyle name="Normal 4 2" xfId="33" xr:uid="{503ABE82-934E-4DA4-BB08-3F428FB6F596}"/>
    <cellStyle name="Normal 4 2 2" xfId="34" xr:uid="{CA526B31-BF9F-401D-A7B3-EFEE6090FCDA}"/>
    <cellStyle name="Normal 4 3" xfId="35" xr:uid="{8A8D1D79-0725-418C-8DDB-07980587BFBF}"/>
    <cellStyle name="Normal 4 4" xfId="36" xr:uid="{35FFC489-6EAC-4D7C-A90E-5C211E0E178B}"/>
    <cellStyle name="Normal 4 4 2" xfId="37" xr:uid="{82D494A1-3DAA-4FD7-A230-F5C9FE5F20E5}"/>
    <cellStyle name="Normal 4 5" xfId="38" xr:uid="{43C316C1-24D9-4F8A-8B6E-A5A551CB2D7C}"/>
    <cellStyle name="Normal 5" xfId="39" xr:uid="{8A8CAC62-EE68-4CE0-8270-E399C08F7489}"/>
    <cellStyle name="Normal 6" xfId="40" xr:uid="{5FF1EB90-6BBF-4EF2-8720-31906367E63D}"/>
    <cellStyle name="Normal 6 2" xfId="41" xr:uid="{AFF926C0-C9F7-4031-B1E3-D4F849BFAD1D}"/>
    <cellStyle name="Normal 7" xfId="42" xr:uid="{8F8621D5-3F23-411A-B28B-CA8BC7404525}"/>
    <cellStyle name="Normal 8" xfId="43" xr:uid="{A543A6ED-C948-49BC-9570-0B16BEC8EBF5}"/>
    <cellStyle name="Prot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workbookViewId="0">
      <selection activeCell="S35" sqref="S35"/>
    </sheetView>
  </sheetViews>
  <sheetFormatPr defaultColWidth="8.85546875" defaultRowHeight="15"/>
  <cols>
    <col min="1" max="1" width="7.85546875" bestFit="1" customWidth="1"/>
    <col min="2" max="2" width="0.42578125" hidden="1" customWidth="1"/>
    <col min="3" max="3" width="27.7109375" customWidth="1"/>
    <col min="4" max="4" width="5.28515625" style="7" bestFit="1" customWidth="1"/>
    <col min="5" max="5" width="9" style="7" bestFit="1" customWidth="1"/>
    <col min="6" max="6" width="9.7109375" style="88" bestFit="1" customWidth="1"/>
    <col min="7" max="7" width="11.42578125" style="89" bestFit="1" customWidth="1"/>
    <col min="8" max="8" width="9.85546875" style="88" customWidth="1"/>
    <col min="9" max="9" width="13.28515625" style="88" bestFit="1" customWidth="1"/>
    <col min="10" max="10" width="6.85546875" style="63" bestFit="1" customWidth="1"/>
    <col min="11" max="11" width="8.5703125" style="90" bestFit="1" customWidth="1"/>
    <col min="12" max="12" width="12.85546875" style="62" customWidth="1"/>
    <col min="13" max="13" width="7" style="48" bestFit="1" customWidth="1"/>
    <col min="14" max="14" width="12" style="62" customWidth="1"/>
    <col min="15" max="15" width="16.85546875" style="86" customWidth="1"/>
    <col min="16" max="16" width="6.28515625" style="48" customWidth="1"/>
    <col min="18" max="18" width="11.85546875" bestFit="1" customWidth="1"/>
  </cols>
  <sheetData>
    <row r="1" spans="1:16" ht="9.9499999999999993" customHeight="1">
      <c r="A1" s="2"/>
      <c r="B1" s="2"/>
      <c r="C1" s="8"/>
      <c r="D1" s="9"/>
      <c r="E1" s="9"/>
      <c r="F1" s="9"/>
      <c r="G1" s="46"/>
      <c r="H1" s="9"/>
      <c r="I1" s="9"/>
      <c r="J1" s="47"/>
      <c r="K1" s="23"/>
      <c r="L1" s="10"/>
      <c r="M1" s="21"/>
      <c r="N1" s="8"/>
      <c r="O1" s="27"/>
    </row>
    <row r="2" spans="1:16" ht="15.75">
      <c r="A2" s="216"/>
      <c r="B2" s="216"/>
      <c r="C2" s="217" t="s">
        <v>36</v>
      </c>
      <c r="D2" s="217"/>
      <c r="E2" s="217"/>
      <c r="F2" s="217"/>
      <c r="G2" s="217"/>
      <c r="H2" s="217"/>
      <c r="I2" s="53"/>
      <c r="J2" s="50"/>
      <c r="K2" s="23"/>
      <c r="L2" s="8"/>
      <c r="M2" s="51"/>
      <c r="N2" s="49"/>
      <c r="O2" s="27"/>
    </row>
    <row r="3" spans="1:16" ht="15.75">
      <c r="A3" s="14"/>
      <c r="B3" s="14"/>
      <c r="C3" s="15" t="s">
        <v>31</v>
      </c>
      <c r="D3" s="25"/>
      <c r="E3" s="15"/>
      <c r="F3" s="52"/>
      <c r="G3" s="46"/>
      <c r="H3" s="9"/>
      <c r="I3" s="53"/>
      <c r="J3" s="50"/>
      <c r="K3" s="23"/>
      <c r="L3" s="8"/>
      <c r="M3" s="51"/>
      <c r="N3" s="49"/>
      <c r="O3" s="27"/>
    </row>
    <row r="4" spans="1:16" ht="15.75">
      <c r="A4" s="18"/>
      <c r="B4" s="18"/>
      <c r="C4" s="177" t="s">
        <v>38</v>
      </c>
      <c r="D4" s="17"/>
      <c r="E4" s="17"/>
      <c r="F4" s="53"/>
      <c r="G4" s="54"/>
      <c r="H4" s="53"/>
      <c r="I4" s="53"/>
      <c r="J4" s="50"/>
      <c r="K4" s="55"/>
      <c r="L4" s="49"/>
      <c r="M4" s="56"/>
      <c r="N4" s="49"/>
      <c r="O4" s="57"/>
    </row>
    <row r="5" spans="1:16" ht="9.9499999999999993" customHeight="1">
      <c r="A5" s="18"/>
      <c r="B5" s="18"/>
      <c r="C5" s="16"/>
      <c r="D5" s="17"/>
      <c r="E5" s="17"/>
      <c r="F5" s="53"/>
      <c r="G5" s="54"/>
      <c r="H5" s="53"/>
      <c r="I5" s="53"/>
      <c r="J5" s="50"/>
      <c r="K5" s="55"/>
      <c r="L5" s="49"/>
      <c r="M5" s="56"/>
      <c r="N5" s="49"/>
      <c r="O5" s="57"/>
    </row>
    <row r="6" spans="1:16" ht="15.75">
      <c r="A6" s="216"/>
      <c r="B6" s="216"/>
      <c r="C6" s="217" t="s">
        <v>16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11"/>
    </row>
    <row r="7" spans="1:16" ht="15.75">
      <c r="A7" s="14"/>
      <c r="B7" s="14"/>
      <c r="C7" s="15" t="s">
        <v>22</v>
      </c>
      <c r="D7" s="25"/>
      <c r="E7" s="15"/>
      <c r="F7" s="52"/>
      <c r="G7" s="46"/>
      <c r="H7" s="9"/>
      <c r="I7" s="9"/>
      <c r="J7" s="58"/>
      <c r="K7" s="59"/>
      <c r="L7" s="52"/>
      <c r="M7" s="58"/>
      <c r="N7" s="52"/>
      <c r="O7" s="27"/>
      <c r="P7" s="22"/>
    </row>
    <row r="8" spans="1:16" ht="15.75">
      <c r="A8" s="14"/>
      <c r="B8" s="14"/>
      <c r="C8" s="15"/>
      <c r="D8" s="25"/>
      <c r="E8" s="15"/>
      <c r="F8" s="52"/>
      <c r="G8" s="46"/>
      <c r="H8" s="9"/>
      <c r="I8" s="9"/>
      <c r="J8" s="58"/>
      <c r="K8" s="59"/>
      <c r="L8" s="52"/>
      <c r="M8" s="58"/>
      <c r="N8" s="52"/>
      <c r="O8" s="27"/>
      <c r="P8" s="22"/>
    </row>
    <row r="9" spans="1:16" ht="18" customHeight="1">
      <c r="A9" s="218"/>
      <c r="B9" s="218"/>
      <c r="C9" s="219" t="s">
        <v>37</v>
      </c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</row>
    <row r="10" spans="1:16" ht="15.75">
      <c r="A10" s="19"/>
      <c r="B10" s="19"/>
      <c r="C10" s="178" t="s">
        <v>44</v>
      </c>
      <c r="D10" s="26"/>
      <c r="E10" s="19"/>
      <c r="F10" s="24"/>
      <c r="G10" s="60"/>
      <c r="H10" s="91"/>
      <c r="K10" s="61" t="s">
        <v>8</v>
      </c>
      <c r="L10" s="64"/>
      <c r="M10" s="64"/>
      <c r="N10" s="65"/>
      <c r="O10" s="227">
        <v>45959</v>
      </c>
      <c r="P10" s="227"/>
    </row>
    <row r="11" spans="1:16" ht="15.75">
      <c r="A11" s="19"/>
      <c r="B11" s="19"/>
      <c r="C11" s="178" t="s">
        <v>35</v>
      </c>
      <c r="D11" s="26"/>
      <c r="E11" s="19"/>
      <c r="F11" s="24"/>
      <c r="G11" s="60"/>
      <c r="H11" s="91"/>
      <c r="I11" s="5"/>
      <c r="J11" s="68"/>
      <c r="K11" s="69"/>
      <c r="L11" s="67"/>
      <c r="M11" s="65"/>
      <c r="N11" s="70"/>
      <c r="O11" s="66"/>
    </row>
    <row r="12" spans="1:16" ht="15.75">
      <c r="A12" s="216"/>
      <c r="B12" s="216"/>
      <c r="C12" s="222" t="s">
        <v>45</v>
      </c>
      <c r="D12" s="222"/>
      <c r="E12" s="222"/>
      <c r="F12" s="222"/>
      <c r="G12" s="222"/>
      <c r="H12" s="9"/>
      <c r="I12" s="9"/>
      <c r="J12" s="47"/>
      <c r="K12" s="23"/>
      <c r="L12" s="8"/>
      <c r="M12" s="51"/>
      <c r="N12" s="8"/>
      <c r="O12" s="27"/>
    </row>
    <row r="13" spans="1:16" ht="16.5" thickBot="1">
      <c r="A13" s="18"/>
      <c r="B13" s="18"/>
      <c r="C13" s="179" t="s">
        <v>46</v>
      </c>
      <c r="D13" s="180"/>
      <c r="E13" s="180"/>
      <c r="F13" s="181"/>
      <c r="G13" s="182"/>
      <c r="H13" s="71"/>
      <c r="I13" s="71"/>
      <c r="J13" s="74"/>
      <c r="K13" s="75"/>
      <c r="L13" s="73"/>
      <c r="M13" s="76"/>
      <c r="N13" s="73"/>
      <c r="O13" s="77"/>
    </row>
    <row r="14" spans="1:16" ht="27" customHeight="1">
      <c r="A14" s="225" t="s">
        <v>0</v>
      </c>
      <c r="B14" s="209" t="s">
        <v>7</v>
      </c>
      <c r="C14" s="210"/>
      <c r="D14" s="3"/>
      <c r="E14" s="3"/>
      <c r="F14" s="3"/>
      <c r="G14" s="204" t="s">
        <v>9</v>
      </c>
      <c r="H14" s="206" t="s">
        <v>15</v>
      </c>
      <c r="I14" s="207"/>
      <c r="J14" s="208"/>
      <c r="K14" s="223" t="s">
        <v>17</v>
      </c>
      <c r="L14" s="223"/>
      <c r="M14" s="224"/>
      <c r="N14" s="220" t="s">
        <v>18</v>
      </c>
      <c r="O14" s="220"/>
      <c r="P14" s="221"/>
    </row>
    <row r="15" spans="1:16">
      <c r="A15" s="226"/>
      <c r="B15" s="211"/>
      <c r="C15" s="212"/>
      <c r="D15" s="12" t="s">
        <v>25</v>
      </c>
      <c r="E15" s="12" t="s">
        <v>26</v>
      </c>
      <c r="F15" s="12" t="s">
        <v>14</v>
      </c>
      <c r="G15" s="205"/>
      <c r="H15" s="141" t="s">
        <v>13</v>
      </c>
      <c r="I15" s="12" t="s">
        <v>20</v>
      </c>
      <c r="J15" s="142" t="s">
        <v>1</v>
      </c>
      <c r="K15" s="143" t="s">
        <v>13</v>
      </c>
      <c r="L15" s="12" t="s">
        <v>20</v>
      </c>
      <c r="M15" s="44" t="s">
        <v>1</v>
      </c>
      <c r="N15" s="78" t="s">
        <v>13</v>
      </c>
      <c r="O15" s="144" t="s">
        <v>20</v>
      </c>
      <c r="P15" s="145" t="s">
        <v>1</v>
      </c>
    </row>
    <row r="16" spans="1:16" ht="15" customHeight="1">
      <c r="A16" s="213" t="s">
        <v>34</v>
      </c>
      <c r="B16" s="214"/>
      <c r="C16" s="214"/>
      <c r="D16" s="214"/>
      <c r="E16" s="215"/>
      <c r="F16" s="201"/>
      <c r="G16" s="202"/>
      <c r="H16" s="202"/>
      <c r="I16" s="202"/>
      <c r="J16" s="203"/>
      <c r="K16" s="201"/>
      <c r="L16" s="202"/>
      <c r="M16" s="202"/>
      <c r="N16" s="202"/>
      <c r="O16" s="203"/>
      <c r="P16" s="175"/>
    </row>
    <row r="17" spans="1:18" ht="26.25" thickBot="1">
      <c r="A17" s="183">
        <v>1</v>
      </c>
      <c r="B17" s="184"/>
      <c r="C17" s="185" t="s">
        <v>32</v>
      </c>
      <c r="D17" s="186" t="s">
        <v>33</v>
      </c>
      <c r="E17" s="187">
        <v>1700</v>
      </c>
      <c r="F17" s="188">
        <v>6</v>
      </c>
      <c r="G17" s="189">
        <f t="shared" ref="G17" si="0">E17*F17</f>
        <v>10200</v>
      </c>
      <c r="H17" s="190">
        <v>523.75</v>
      </c>
      <c r="I17" s="190">
        <f t="shared" ref="I17" si="1">H17*F17</f>
        <v>3142.5</v>
      </c>
      <c r="J17" s="190">
        <f t="shared" ref="J17" si="2">I17/G17*100</f>
        <v>30.808823529411768</v>
      </c>
      <c r="K17" s="190">
        <f>1000+523.75</f>
        <v>1523.75</v>
      </c>
      <c r="L17" s="190">
        <f t="shared" ref="L17" si="3">K17*F17</f>
        <v>9142.5</v>
      </c>
      <c r="M17" s="190">
        <f t="shared" ref="M17" si="4">L17/G17*100</f>
        <v>89.632352941176478</v>
      </c>
      <c r="N17" s="190">
        <f t="shared" ref="N17" si="5">E17-K17</f>
        <v>176.25</v>
      </c>
      <c r="O17" s="190">
        <f t="shared" ref="O17" si="6">N17*F17</f>
        <v>1057.5</v>
      </c>
      <c r="P17" s="190">
        <f t="shared" ref="P17" si="7">100-M17</f>
        <v>10.367647058823522</v>
      </c>
    </row>
    <row r="18" spans="1:18" ht="15.75" thickTop="1">
      <c r="A18" s="196" t="s">
        <v>29</v>
      </c>
      <c r="B18" s="197"/>
      <c r="C18" s="198"/>
      <c r="D18" s="33"/>
      <c r="E18" s="33"/>
      <c r="F18" s="33"/>
      <c r="G18" s="35">
        <f>+G17</f>
        <v>10200</v>
      </c>
      <c r="H18" s="34"/>
      <c r="I18" s="35">
        <f>SUM(I17:I17)</f>
        <v>3142.5</v>
      </c>
      <c r="J18" s="123"/>
      <c r="K18" s="36"/>
      <c r="L18" s="124">
        <f>SUM(L17:L17)</f>
        <v>9142.5</v>
      </c>
      <c r="M18" s="125"/>
      <c r="N18" s="36"/>
      <c r="O18" s="172">
        <f>SUM(O17:O17)</f>
        <v>1057.5</v>
      </c>
      <c r="P18" s="37"/>
      <c r="R18" s="191"/>
    </row>
    <row r="19" spans="1:18">
      <c r="A19" s="199" t="s">
        <v>27</v>
      </c>
      <c r="B19" s="200"/>
      <c r="C19" s="200"/>
      <c r="D19" s="38"/>
      <c r="E19" s="38"/>
      <c r="F19" s="38"/>
      <c r="G19" s="35">
        <f>G18*0.24</f>
        <v>2448</v>
      </c>
      <c r="H19" s="38"/>
      <c r="I19" s="39">
        <f>I18*0.24</f>
        <v>754.19999999999993</v>
      </c>
      <c r="J19" s="40"/>
      <c r="K19" s="126"/>
      <c r="L19" s="127">
        <f>ROUND(L18*0.24,2)</f>
        <v>2194.1999999999998</v>
      </c>
      <c r="M19" s="41"/>
      <c r="N19" s="42"/>
      <c r="O19" s="173">
        <f>ROUND(O18*0.24,2)</f>
        <v>253.8</v>
      </c>
      <c r="P19" s="43"/>
      <c r="R19" s="191"/>
    </row>
    <row r="20" spans="1:18">
      <c r="A20" s="195" t="s">
        <v>24</v>
      </c>
      <c r="B20" s="195"/>
      <c r="C20" s="195"/>
      <c r="D20" s="119"/>
      <c r="E20" s="119"/>
      <c r="F20" s="119"/>
      <c r="G20" s="35">
        <f>G18+G19</f>
        <v>12648</v>
      </c>
      <c r="H20" s="120"/>
      <c r="I20" s="121">
        <f>SUM(I18:I19)</f>
        <v>3896.7</v>
      </c>
      <c r="J20" s="40"/>
      <c r="K20" s="42"/>
      <c r="L20" s="127">
        <f>L18+L19</f>
        <v>11336.7</v>
      </c>
      <c r="M20" s="41"/>
      <c r="N20" s="42"/>
      <c r="O20" s="174">
        <f>O18+O19</f>
        <v>1311.3</v>
      </c>
      <c r="P20" s="122"/>
      <c r="R20" s="191"/>
    </row>
    <row r="21" spans="1:18">
      <c r="A21" s="108"/>
      <c r="B21" s="108"/>
      <c r="C21" s="108"/>
      <c r="D21" s="109"/>
      <c r="E21" s="109"/>
      <c r="F21" s="109"/>
      <c r="G21" s="110"/>
      <c r="H21" s="111"/>
      <c r="I21" s="112"/>
      <c r="J21" s="113"/>
      <c r="K21" s="114"/>
      <c r="L21" s="115"/>
      <c r="M21" s="116"/>
      <c r="N21" s="114"/>
      <c r="O21" s="117"/>
      <c r="P21" s="118"/>
    </row>
    <row r="22" spans="1:18" hidden="1">
      <c r="A22" s="192" t="s">
        <v>23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</row>
    <row r="23" spans="1:18" hidden="1">
      <c r="A23" s="106">
        <v>1</v>
      </c>
      <c r="B23" s="95"/>
      <c r="C23" s="96"/>
      <c r="D23" s="106"/>
      <c r="E23" s="152"/>
      <c r="F23" s="148"/>
      <c r="G23" s="150">
        <f>E23*F23</f>
        <v>0</v>
      </c>
      <c r="H23" s="97"/>
      <c r="I23" s="95">
        <f t="shared" ref="I23:I27" si="8">H23*F23</f>
        <v>0</v>
      </c>
      <c r="J23" s="98" t="e">
        <f t="shared" ref="J23:J27" si="9">I23/G23*100</f>
        <v>#DIV/0!</v>
      </c>
      <c r="K23" s="95"/>
      <c r="L23" s="12">
        <f t="shared" ref="L23:L27" si="10">K23*F23</f>
        <v>0</v>
      </c>
      <c r="M23" s="44" t="e">
        <f t="shared" ref="M23:M27" si="11">L23/G23*100</f>
        <v>#DIV/0!</v>
      </c>
      <c r="N23" s="78">
        <f t="shared" ref="N23:N27" si="12">E23-K23</f>
        <v>0</v>
      </c>
      <c r="O23" s="28">
        <f t="shared" ref="O23:O27" si="13">N23*F23</f>
        <v>0</v>
      </c>
      <c r="P23" s="79" t="e">
        <f t="shared" ref="P23:P27" si="14">100-M23</f>
        <v>#DIV/0!</v>
      </c>
    </row>
    <row r="24" spans="1:18" hidden="1">
      <c r="A24" s="106">
        <v>2</v>
      </c>
      <c r="B24" s="95"/>
      <c r="C24" s="96"/>
      <c r="D24" s="105"/>
      <c r="E24" s="152"/>
      <c r="F24" s="148"/>
      <c r="G24" s="150">
        <f>E24*F24</f>
        <v>0</v>
      </c>
      <c r="H24" s="97"/>
      <c r="I24" s="95">
        <f t="shared" si="8"/>
        <v>0</v>
      </c>
      <c r="J24" s="98" t="e">
        <f t="shared" si="9"/>
        <v>#DIV/0!</v>
      </c>
      <c r="K24" s="95"/>
      <c r="L24" s="12">
        <f t="shared" si="10"/>
        <v>0</v>
      </c>
      <c r="M24" s="44" t="e">
        <f t="shared" si="11"/>
        <v>#DIV/0!</v>
      </c>
      <c r="N24" s="78">
        <f t="shared" si="12"/>
        <v>0</v>
      </c>
      <c r="O24" s="28">
        <f t="shared" si="13"/>
        <v>0</v>
      </c>
      <c r="P24" s="79" t="e">
        <f t="shared" si="14"/>
        <v>#DIV/0!</v>
      </c>
    </row>
    <row r="25" spans="1:18" hidden="1">
      <c r="A25" s="106">
        <v>3</v>
      </c>
      <c r="B25" s="95"/>
      <c r="C25" s="96"/>
      <c r="D25" s="105"/>
      <c r="E25" s="152"/>
      <c r="F25" s="148"/>
      <c r="G25" s="150">
        <f t="shared" ref="G25:G26" si="15">E25*F25</f>
        <v>0</v>
      </c>
      <c r="H25" s="97"/>
      <c r="I25" s="95">
        <f t="shared" si="8"/>
        <v>0</v>
      </c>
      <c r="J25" s="98" t="e">
        <f t="shared" si="9"/>
        <v>#DIV/0!</v>
      </c>
      <c r="K25" s="97"/>
      <c r="L25" s="12">
        <f t="shared" si="10"/>
        <v>0</v>
      </c>
      <c r="M25" s="44" t="e">
        <f t="shared" si="11"/>
        <v>#DIV/0!</v>
      </c>
      <c r="N25" s="78">
        <f t="shared" si="12"/>
        <v>0</v>
      </c>
      <c r="O25" s="28">
        <f t="shared" si="13"/>
        <v>0</v>
      </c>
      <c r="P25" s="79" t="e">
        <f t="shared" si="14"/>
        <v>#DIV/0!</v>
      </c>
    </row>
    <row r="26" spans="1:18" hidden="1">
      <c r="A26" s="106">
        <v>4</v>
      </c>
      <c r="B26" s="95"/>
      <c r="C26" s="96"/>
      <c r="D26" s="146"/>
      <c r="E26" s="152"/>
      <c r="F26" s="148"/>
      <c r="G26" s="150">
        <f t="shared" si="15"/>
        <v>0</v>
      </c>
      <c r="H26" s="97"/>
      <c r="I26" s="95">
        <f t="shared" si="8"/>
        <v>0</v>
      </c>
      <c r="J26" s="98" t="e">
        <f t="shared" si="9"/>
        <v>#DIV/0!</v>
      </c>
      <c r="K26" s="97"/>
      <c r="L26" s="12">
        <f t="shared" si="10"/>
        <v>0</v>
      </c>
      <c r="M26" s="44" t="e">
        <f t="shared" si="11"/>
        <v>#DIV/0!</v>
      </c>
      <c r="N26" s="78">
        <f t="shared" si="12"/>
        <v>0</v>
      </c>
      <c r="O26" s="28">
        <f t="shared" si="13"/>
        <v>0</v>
      </c>
      <c r="P26" s="79" t="e">
        <f t="shared" si="14"/>
        <v>#DIV/0!</v>
      </c>
    </row>
    <row r="27" spans="1:18" ht="15.75" hidden="1" thickBot="1">
      <c r="A27" s="104">
        <v>5</v>
      </c>
      <c r="B27" s="99"/>
      <c r="C27" s="103"/>
      <c r="D27" s="104"/>
      <c r="E27" s="153"/>
      <c r="F27" s="149"/>
      <c r="G27" s="151">
        <f t="shared" ref="G27" si="16">E27*F27</f>
        <v>0</v>
      </c>
      <c r="H27" s="100"/>
      <c r="I27" s="99">
        <f t="shared" si="8"/>
        <v>0</v>
      </c>
      <c r="J27" s="101" t="e">
        <f t="shared" si="9"/>
        <v>#DIV/0!</v>
      </c>
      <c r="K27" s="100"/>
      <c r="L27" s="13">
        <f t="shared" si="10"/>
        <v>0</v>
      </c>
      <c r="M27" s="45" t="e">
        <f t="shared" si="11"/>
        <v>#DIV/0!</v>
      </c>
      <c r="N27" s="80">
        <f t="shared" si="12"/>
        <v>0</v>
      </c>
      <c r="O27" s="29">
        <f t="shared" si="13"/>
        <v>0</v>
      </c>
      <c r="P27" s="81" t="e">
        <f t="shared" si="14"/>
        <v>#DIV/0!</v>
      </c>
    </row>
    <row r="28" spans="1:18" hidden="1">
      <c r="A28" s="228" t="s">
        <v>28</v>
      </c>
      <c r="B28" s="229"/>
      <c r="C28" s="229"/>
      <c r="D28" s="229"/>
      <c r="E28" s="230"/>
      <c r="F28" s="32" t="s">
        <v>2</v>
      </c>
      <c r="G28" s="102">
        <f>SUM(G23:G27)</f>
        <v>0</v>
      </c>
      <c r="H28" s="32"/>
      <c r="I28" s="102">
        <f>SUM(I23:I27)</f>
        <v>0</v>
      </c>
      <c r="J28" s="107"/>
      <c r="K28" s="31"/>
      <c r="L28" s="92">
        <f>SUM(L23:L27)</f>
        <v>0</v>
      </c>
      <c r="M28" s="31"/>
      <c r="N28" s="31"/>
      <c r="O28" s="102">
        <f>SUM(O23:O27)</f>
        <v>0</v>
      </c>
      <c r="P28" s="31"/>
    </row>
    <row r="29" spans="1:18" hidden="1">
      <c r="A29" s="140"/>
      <c r="B29" s="140"/>
      <c r="C29" s="140"/>
      <c r="D29" s="140"/>
      <c r="E29" s="147"/>
      <c r="F29" s="32"/>
      <c r="G29" s="102"/>
      <c r="H29" s="32"/>
      <c r="I29" s="102"/>
      <c r="J29" s="107"/>
      <c r="K29" s="31"/>
      <c r="L29" s="92"/>
      <c r="M29" s="31"/>
      <c r="N29" s="31"/>
      <c r="O29" s="170"/>
      <c r="P29" s="171"/>
    </row>
    <row r="30" spans="1:18" hidden="1">
      <c r="A30" s="231" t="s">
        <v>30</v>
      </c>
      <c r="B30" s="232"/>
      <c r="C30" s="233"/>
      <c r="D30" s="129"/>
      <c r="E30" s="129"/>
      <c r="F30" s="129"/>
      <c r="G30" s="131">
        <f>G18+G28</f>
        <v>10200</v>
      </c>
      <c r="H30" s="130"/>
      <c r="I30" s="154">
        <f>I18+I28</f>
        <v>3142.5</v>
      </c>
      <c r="J30" s="155"/>
      <c r="K30" s="156"/>
      <c r="L30" s="157">
        <f>L18+L28</f>
        <v>9142.5</v>
      </c>
      <c r="M30" s="155"/>
      <c r="N30" s="156"/>
      <c r="O30" s="158">
        <f>G30-L30</f>
        <v>1057.5</v>
      </c>
      <c r="P30" s="132"/>
    </row>
    <row r="31" spans="1:18" hidden="1">
      <c r="A31" s="234" t="s">
        <v>27</v>
      </c>
      <c r="B31" s="235"/>
      <c r="C31" s="235"/>
      <c r="D31" s="133"/>
      <c r="E31" s="133"/>
      <c r="F31" s="133"/>
      <c r="G31" s="134">
        <f>G30*0.24</f>
        <v>2448</v>
      </c>
      <c r="H31" s="133"/>
      <c r="I31" s="159">
        <f>I30*0.24</f>
        <v>754.19999999999993</v>
      </c>
      <c r="J31" s="160"/>
      <c r="K31" s="161"/>
      <c r="L31" s="162">
        <f>ROUND(L30*0.24,2)</f>
        <v>2194.1999999999998</v>
      </c>
      <c r="M31" s="160"/>
      <c r="N31" s="163"/>
      <c r="O31" s="164">
        <f>ROUND(O30*0.24,2)</f>
        <v>253.8</v>
      </c>
      <c r="P31" s="135"/>
    </row>
    <row r="32" spans="1:18" ht="15.75" hidden="1" thickBot="1">
      <c r="A32" s="236" t="s">
        <v>3</v>
      </c>
      <c r="B32" s="237"/>
      <c r="C32" s="237"/>
      <c r="D32" s="136"/>
      <c r="E32" s="136"/>
      <c r="F32" s="136"/>
      <c r="G32" s="138">
        <f>G30+G31</f>
        <v>12648</v>
      </c>
      <c r="H32" s="137"/>
      <c r="I32" s="165">
        <f>SUM(I30:I31)</f>
        <v>3896.7</v>
      </c>
      <c r="J32" s="166"/>
      <c r="K32" s="167"/>
      <c r="L32" s="168">
        <f>L30+L31</f>
        <v>11336.7</v>
      </c>
      <c r="M32" s="166"/>
      <c r="N32" s="167"/>
      <c r="O32" s="169">
        <f>O30+O31</f>
        <v>1311.3</v>
      </c>
      <c r="P32" s="139"/>
    </row>
    <row r="33" spans="1:16">
      <c r="A33" s="108"/>
      <c r="B33" s="108"/>
      <c r="C33" s="108"/>
      <c r="D33" s="109"/>
      <c r="E33" s="109"/>
      <c r="F33" s="109"/>
      <c r="G33" s="110"/>
      <c r="H33" s="111"/>
      <c r="I33" s="112"/>
      <c r="J33" s="113"/>
      <c r="K33" s="114"/>
      <c r="L33" s="115"/>
      <c r="M33" s="116"/>
      <c r="N33" s="114"/>
      <c r="O33" s="117"/>
      <c r="P33" s="118"/>
    </row>
    <row r="34" spans="1:16">
      <c r="A34" s="2"/>
      <c r="B34" s="2"/>
      <c r="C34" s="2"/>
      <c r="D34" s="5"/>
      <c r="E34" s="5"/>
      <c r="F34" s="5"/>
      <c r="G34" s="82"/>
      <c r="H34" s="5"/>
      <c r="I34" s="5"/>
      <c r="J34" s="83"/>
      <c r="K34" s="24"/>
      <c r="L34" s="2"/>
      <c r="M34" s="84"/>
      <c r="N34" s="2"/>
      <c r="O34" s="30"/>
    </row>
    <row r="35" spans="1:16" ht="15.75" thickBot="1">
      <c r="A35" s="1"/>
      <c r="B35" s="1"/>
      <c r="C35" s="1"/>
      <c r="D35" s="4"/>
      <c r="E35" s="4"/>
      <c r="F35" s="71"/>
      <c r="G35" s="72"/>
      <c r="H35" s="71"/>
      <c r="I35" s="71"/>
      <c r="J35" s="74"/>
      <c r="K35" s="75"/>
      <c r="L35" s="73"/>
      <c r="M35" s="76"/>
      <c r="N35" s="73"/>
      <c r="O35" s="77"/>
    </row>
    <row r="36" spans="1:16" ht="15.75" customHeight="1" thickBot="1">
      <c r="A36" s="240" t="s">
        <v>4</v>
      </c>
      <c r="B36" s="241"/>
      <c r="C36" s="242"/>
      <c r="D36" s="6"/>
      <c r="E36" s="6"/>
      <c r="F36" s="85"/>
      <c r="G36" s="243" t="s">
        <v>10</v>
      </c>
      <c r="H36" s="244"/>
      <c r="I36" s="93" t="s">
        <v>5</v>
      </c>
      <c r="J36" s="20"/>
      <c r="K36" s="245" t="s">
        <v>6</v>
      </c>
      <c r="L36" s="246"/>
      <c r="N36" s="176"/>
    </row>
    <row r="37" spans="1:16" ht="23.45" customHeight="1" thickBot="1">
      <c r="A37" s="247" t="s">
        <v>12</v>
      </c>
      <c r="B37" s="248"/>
      <c r="C37" s="249"/>
      <c r="D37" s="264" t="s">
        <v>40</v>
      </c>
      <c r="E37" s="265"/>
      <c r="F37" s="266"/>
      <c r="G37" s="250" t="s">
        <v>38</v>
      </c>
      <c r="H37" s="251"/>
      <c r="I37" s="259" t="s">
        <v>43</v>
      </c>
      <c r="J37" s="260"/>
      <c r="K37" s="252" t="s">
        <v>39</v>
      </c>
      <c r="L37" s="253"/>
      <c r="O37" s="128"/>
    </row>
    <row r="38" spans="1:16" ht="24.95" customHeight="1" thickBot="1">
      <c r="A38" s="256" t="s">
        <v>19</v>
      </c>
      <c r="B38" s="257"/>
      <c r="C38" s="258"/>
      <c r="D38" s="261" t="s">
        <v>41</v>
      </c>
      <c r="E38" s="262"/>
      <c r="F38" s="263"/>
      <c r="G38" s="254" t="s">
        <v>11</v>
      </c>
      <c r="H38" s="255"/>
      <c r="I38" s="94" t="s">
        <v>21</v>
      </c>
      <c r="J38" s="87"/>
      <c r="K38" s="238" t="s">
        <v>42</v>
      </c>
      <c r="L38" s="239"/>
    </row>
  </sheetData>
  <mergeCells count="38">
    <mergeCell ref="A28:E28"/>
    <mergeCell ref="A30:C30"/>
    <mergeCell ref="A31:C31"/>
    <mergeCell ref="A32:C32"/>
    <mergeCell ref="K38:L38"/>
    <mergeCell ref="A36:C36"/>
    <mergeCell ref="G36:H36"/>
    <mergeCell ref="K36:L36"/>
    <mergeCell ref="A37:C37"/>
    <mergeCell ref="G37:H37"/>
    <mergeCell ref="K37:L37"/>
    <mergeCell ref="G38:H38"/>
    <mergeCell ref="A38:C38"/>
    <mergeCell ref="I37:J37"/>
    <mergeCell ref="D38:F38"/>
    <mergeCell ref="D37:F37"/>
    <mergeCell ref="G14:G15"/>
    <mergeCell ref="H14:J14"/>
    <mergeCell ref="B14:C15"/>
    <mergeCell ref="A16:E16"/>
    <mergeCell ref="A2:B2"/>
    <mergeCell ref="C2:H2"/>
    <mergeCell ref="A9:B9"/>
    <mergeCell ref="C9:O9"/>
    <mergeCell ref="N14:P14"/>
    <mergeCell ref="C12:G12"/>
    <mergeCell ref="A6:B6"/>
    <mergeCell ref="C6:O6"/>
    <mergeCell ref="K14:M14"/>
    <mergeCell ref="A12:B12"/>
    <mergeCell ref="A14:A15"/>
    <mergeCell ref="O10:P10"/>
    <mergeCell ref="A22:P22"/>
    <mergeCell ref="A20:C20"/>
    <mergeCell ref="A18:C18"/>
    <mergeCell ref="A19:C19"/>
    <mergeCell ref="F16:J16"/>
    <mergeCell ref="K16:O16"/>
  </mergeCells>
  <phoneticPr fontId="0" type="noConversion"/>
  <pageMargins left="0.70866141732283472" right="0.70866141732283472" top="0.15748031496062992" bottom="0.35433070866141736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Akt 2</vt:lpstr>
      <vt:lpstr>'Akt 2'!Prindiala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Taivo</cp:lastModifiedBy>
  <cp:lastPrinted>2025-08-19T10:51:51Z</cp:lastPrinted>
  <dcterms:created xsi:type="dcterms:W3CDTF">2009-04-13T09:40:27Z</dcterms:created>
  <dcterms:modified xsi:type="dcterms:W3CDTF">2025-10-31T08:56:02Z</dcterms:modified>
</cp:coreProperties>
</file>